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6" yWindow="65476" windowWidth="24500" windowHeight="13440" activeTab="0"/>
  </bookViews>
  <sheets>
    <sheet name="Sheet1" sheetId="1" r:id="rId1"/>
  </sheets>
  <definedNames>
    <definedName name="_xlnm.Print_Area" localSheetId="0">'Sheet1'!$A$1:$L$33</definedName>
  </definedNames>
  <calcPr fullCalcOnLoad="1"/>
</workbook>
</file>

<file path=xl/sharedStrings.xml><?xml version="1.0" encoding="utf-8"?>
<sst xmlns="http://schemas.openxmlformats.org/spreadsheetml/2006/main" count="34" uniqueCount="34">
  <si>
    <t>Rate for personnel indirect costs (%)</t>
  </si>
  <si>
    <t>CERN</t>
  </si>
  <si>
    <t>PSI</t>
  </si>
  <si>
    <t>STFC(RAL,DL,ASTEC)</t>
  </si>
  <si>
    <t>UBONN</t>
  </si>
  <si>
    <t>UNIGE</t>
  </si>
  <si>
    <t>USFD</t>
  </si>
  <si>
    <t>Person-Months</t>
  </si>
  <si>
    <t>Sub-contracting cost</t>
  </si>
  <si>
    <t>Totals:</t>
  </si>
  <si>
    <t>Personnel direct costs</t>
  </si>
  <si>
    <t>Personnel indirect costs</t>
  </si>
  <si>
    <t>Total costs
(direct +indirect)</t>
  </si>
  <si>
    <t>CHECKING THE CONDITION</t>
  </si>
  <si>
    <t>FIXED TARGETS</t>
  </si>
  <si>
    <t>Beneficiary short name</t>
  </si>
  <si>
    <t xml:space="preserve"> </t>
  </si>
  <si>
    <t xml:space="preserve">Travel direct costs
</t>
  </si>
  <si>
    <t xml:space="preserve"> Toal indirect costs
</t>
  </si>
  <si>
    <t>* To prevent rounding problems on the cost data, give the monthly salary as a multiple of 100 €</t>
  </si>
  <si>
    <t>Consumable and prototype direct costs</t>
  </si>
  <si>
    <t>Material and travel indirect costs</t>
  </si>
  <si>
    <t>Total direct costs</t>
  </si>
  <si>
    <t xml:space="preserve"> ª In alphabetic order</t>
  </si>
  <si>
    <t>Rate for material and travel indirect costs (%)</t>
  </si>
  <si>
    <t>EC requested funding</t>
  </si>
  <si>
    <t>Beneficiary short name ª
(all costs in €)</t>
  </si>
  <si>
    <r>
      <t>Material cost</t>
    </r>
    <r>
      <rPr>
        <sz val="11"/>
        <rFont val="Arial"/>
        <family val="2"/>
      </rPr>
      <t xml:space="preserve"> = consumable + prototype costs (assuming there are no durable equipment submitted to depreciation)</t>
    </r>
  </si>
  <si>
    <r>
      <t>Sub-contracting</t>
    </r>
    <r>
      <rPr>
        <sz val="11"/>
        <rFont val="Arial"/>
        <family val="2"/>
      </rPr>
      <t xml:space="preserve"> =&gt; note: subcontracted items do not give rise to reimbursement of overheads</t>
    </r>
  </si>
  <si>
    <r>
      <t>Note: for TA and NA</t>
    </r>
    <r>
      <rPr>
        <sz val="11"/>
        <rFont val="Arial"/>
        <family val="2"/>
      </rPr>
      <t xml:space="preserve"> full-rate overheads have to be decalred according to the 1st table. EC nonetheless re-imburses 7% for these activities.</t>
    </r>
  </si>
  <si>
    <r>
      <t xml:space="preserve">         </t>
    </r>
    <r>
      <rPr>
        <b/>
        <i/>
        <sz val="11"/>
        <rFont val="Arial"/>
        <family val="2"/>
      </rPr>
      <t>=&gt;</t>
    </r>
    <r>
      <rPr>
        <sz val="11"/>
        <rFont val="Arial"/>
        <family val="2"/>
      </rPr>
      <t xml:space="preserve"> with the EU funding requested in the 2nd Table, it is possible to pay for more person-months than listed</t>
    </r>
  </si>
  <si>
    <t>Average direct monthly salary * (€)</t>
  </si>
  <si>
    <r>
      <t>Personnel costs</t>
    </r>
    <r>
      <rPr>
        <sz val="11"/>
        <rFont val="Arial"/>
        <family val="2"/>
      </rPr>
      <t xml:space="preserve"> = person-months * monthly direct salary (inclusive contributions to social and other benefits)</t>
    </r>
  </si>
  <si>
    <t>DevDet - WP13 - Task: The perfect detector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</si>
</sst>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">
    <font>
      <sz val="10"/>
      <name val="Arial"/>
      <family val="0"/>
    </font>
    <font>
      <b/>
      <sz val="12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2" borderId="1" xfId="0" applyFont="1" applyFill="1" applyBorder="1" applyAlignment="1" applyProtection="1">
      <alignment vertical="top" wrapText="1"/>
      <protection/>
    </xf>
    <xf numFmtId="0" fontId="6" fillId="2" borderId="2" xfId="0" applyFont="1" applyFill="1" applyBorder="1" applyAlignment="1" applyProtection="1">
      <alignment horizontal="center" vertical="top" wrapText="1"/>
      <protection/>
    </xf>
    <xf numFmtId="0" fontId="6" fillId="3" borderId="2" xfId="0" applyFont="1" applyFill="1" applyBorder="1" applyAlignment="1" applyProtection="1">
      <alignment horizontal="center" vertical="top" wrapText="1"/>
      <protection/>
    </xf>
    <xf numFmtId="0" fontId="6" fillId="4" borderId="2" xfId="0" applyFont="1" applyFill="1" applyBorder="1" applyAlignment="1" applyProtection="1">
      <alignment horizontal="center" vertical="top" wrapText="1"/>
      <protection/>
    </xf>
    <xf numFmtId="0" fontId="7" fillId="2" borderId="3" xfId="0" applyFont="1" applyFill="1" applyBorder="1" applyAlignment="1" applyProtection="1">
      <alignment vertical="top" wrapText="1"/>
      <protection/>
    </xf>
    <xf numFmtId="3" fontId="7" fillId="2" borderId="4" xfId="0" applyNumberFormat="1" applyFont="1" applyFill="1" applyBorder="1" applyAlignment="1" applyProtection="1">
      <alignment horizontal="right" vertical="center"/>
      <protection/>
    </xf>
    <xf numFmtId="3" fontId="7" fillId="2" borderId="5" xfId="0" applyNumberFormat="1" applyFont="1" applyFill="1" applyBorder="1" applyAlignment="1" applyProtection="1">
      <alignment horizontal="right" vertical="top" wrapText="1"/>
      <protection/>
    </xf>
    <xf numFmtId="3" fontId="7" fillId="3" borderId="5" xfId="0" applyNumberFormat="1" applyFont="1" applyFill="1" applyBorder="1" applyAlignment="1" applyProtection="1">
      <alignment horizontal="right" vertical="top" wrapText="1"/>
      <protection/>
    </xf>
    <xf numFmtId="3" fontId="7" fillId="4" borderId="5" xfId="0" applyNumberFormat="1" applyFont="1" applyFill="1" applyBorder="1" applyAlignment="1" applyProtection="1">
      <alignment horizontal="right" vertical="top" wrapText="1"/>
      <protection/>
    </xf>
    <xf numFmtId="1" fontId="7" fillId="5" borderId="4" xfId="0" applyNumberFormat="1" applyFont="1" applyFill="1" applyBorder="1" applyAlignment="1" applyProtection="1">
      <alignment horizontal="center"/>
      <protection locked="0"/>
    </xf>
    <xf numFmtId="3" fontId="7" fillId="5" borderId="4" xfId="0" applyNumberFormat="1" applyFont="1" applyFill="1" applyBorder="1" applyAlignment="1" applyProtection="1">
      <alignment horizontal="right" vertical="top"/>
      <protection locked="0"/>
    </xf>
    <xf numFmtId="3" fontId="7" fillId="5" borderId="6" xfId="0" applyNumberFormat="1" applyFont="1" applyFill="1" applyBorder="1" applyAlignment="1" applyProtection="1">
      <alignment horizontal="right" vertical="top"/>
      <protection locked="0"/>
    </xf>
    <xf numFmtId="0" fontId="6" fillId="2" borderId="7" xfId="0" applyFont="1" applyFill="1" applyBorder="1" applyAlignment="1" applyProtection="1">
      <alignment/>
      <protection/>
    </xf>
    <xf numFmtId="1" fontId="6" fillId="2" borderId="7" xfId="0" applyNumberFormat="1" applyFont="1" applyFill="1" applyBorder="1" applyAlignment="1" applyProtection="1">
      <alignment horizontal="center"/>
      <protection/>
    </xf>
    <xf numFmtId="3" fontId="6" fillId="2" borderId="7" xfId="0" applyNumberFormat="1" applyFont="1" applyFill="1" applyBorder="1" applyAlignment="1" applyProtection="1">
      <alignment horizontal="right" vertical="center"/>
      <protection/>
    </xf>
    <xf numFmtId="3" fontId="6" fillId="2" borderId="7" xfId="0" applyNumberFormat="1" applyFont="1" applyFill="1" applyBorder="1" applyAlignment="1" applyProtection="1">
      <alignment horizontal="right" vertical="top"/>
      <protection/>
    </xf>
    <xf numFmtId="3" fontId="6" fillId="3" borderId="7" xfId="0" applyNumberFormat="1" applyFont="1" applyFill="1" applyBorder="1" applyAlignment="1" applyProtection="1">
      <alignment horizontal="right" vertical="center"/>
      <protection/>
    </xf>
    <xf numFmtId="3" fontId="6" fillId="4" borderId="7" xfId="0" applyNumberFormat="1" applyFont="1" applyFill="1" applyBorder="1" applyAlignment="1" applyProtection="1">
      <alignment horizontal="right" vertical="center"/>
      <protection/>
    </xf>
    <xf numFmtId="3" fontId="6" fillId="6" borderId="7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6" fillId="2" borderId="8" xfId="0" applyFont="1" applyFill="1" applyBorder="1" applyAlignment="1" applyProtection="1">
      <alignment/>
      <protection/>
    </xf>
    <xf numFmtId="0" fontId="6" fillId="2" borderId="9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3" fontId="7" fillId="2" borderId="7" xfId="0" applyNumberFormat="1" applyFont="1" applyFill="1" applyBorder="1" applyAlignment="1" applyProtection="1">
      <alignment horizontal="right" vertical="top"/>
      <protection/>
    </xf>
    <xf numFmtId="3" fontId="7" fillId="3" borderId="7" xfId="0" applyNumberFormat="1" applyFont="1" applyFill="1" applyBorder="1" applyAlignment="1" applyProtection="1">
      <alignment horizontal="right" vertical="top"/>
      <protection/>
    </xf>
    <xf numFmtId="0" fontId="7" fillId="0" borderId="10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7" fillId="0" borderId="13" xfId="0" applyFont="1" applyBorder="1" applyAlignment="1" applyProtection="1">
      <alignment/>
      <protection/>
    </xf>
    <xf numFmtId="0" fontId="7" fillId="5" borderId="5" xfId="0" applyFont="1" applyFill="1" applyBorder="1" applyAlignment="1" applyProtection="1">
      <alignment horizontal="center" vertical="top" wrapText="1"/>
      <protection locked="0"/>
    </xf>
    <xf numFmtId="0" fontId="7" fillId="5" borderId="5" xfId="0" applyFont="1" applyFill="1" applyBorder="1" applyAlignment="1" applyProtection="1">
      <alignment horizontal="right" vertical="top" wrapText="1"/>
      <protection locked="0"/>
    </xf>
    <xf numFmtId="3" fontId="7" fillId="5" borderId="5" xfId="0" applyNumberFormat="1" applyFont="1" applyFill="1" applyBorder="1" applyAlignment="1" applyProtection="1">
      <alignment horizontal="right" vertical="top" wrapText="1"/>
      <protection locked="0"/>
    </xf>
    <xf numFmtId="3" fontId="7" fillId="0" borderId="5" xfId="0" applyNumberFormat="1" applyFont="1" applyFill="1" applyBorder="1" applyAlignment="1" applyProtection="1">
      <alignment horizontal="right" vertical="top" wrapText="1"/>
      <protection locked="0"/>
    </xf>
    <xf numFmtId="3" fontId="6" fillId="7" borderId="14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6" fillId="2" borderId="15" xfId="0" applyFont="1" applyFill="1" applyBorder="1" applyAlignment="1" applyProtection="1">
      <alignment vertical="top" wrapText="1"/>
      <protection locked="0"/>
    </xf>
    <xf numFmtId="0" fontId="7" fillId="0" borderId="16" xfId="0" applyFont="1" applyBorder="1" applyAlignment="1" applyProtection="1">
      <alignment vertical="top" wrapText="1"/>
      <protection locked="0"/>
    </xf>
    <xf numFmtId="3" fontId="7" fillId="0" borderId="16" xfId="0" applyNumberFormat="1" applyFont="1" applyBorder="1" applyAlignment="1" applyProtection="1">
      <alignment vertical="top" wrapText="1"/>
      <protection locked="0"/>
    </xf>
    <xf numFmtId="9" fontId="7" fillId="0" borderId="16" xfId="0" applyNumberFormat="1" applyFont="1" applyBorder="1" applyAlignment="1" applyProtection="1">
      <alignment vertical="top" wrapText="1"/>
      <protection locked="0"/>
    </xf>
    <xf numFmtId="9" fontId="1" fillId="0" borderId="0" xfId="0" applyNumberFormat="1" applyFont="1" applyBorder="1" applyAlignment="1" applyProtection="1">
      <alignment vertical="top" wrapText="1"/>
      <protection locked="0"/>
    </xf>
    <xf numFmtId="9" fontId="0" fillId="0" borderId="0" xfId="19" applyAlignment="1" applyProtection="1">
      <alignment/>
      <protection locked="0"/>
    </xf>
    <xf numFmtId="0" fontId="0" fillId="0" borderId="10" xfId="0" applyFont="1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8"/>
  <sheetViews>
    <sheetView tabSelected="1" workbookViewId="0" topLeftCell="A1">
      <selection activeCell="I5" sqref="I5"/>
    </sheetView>
  </sheetViews>
  <sheetFormatPr defaultColWidth="11.421875" defaultRowHeight="12.75"/>
  <cols>
    <col min="1" max="1" width="25.421875" style="0" customWidth="1"/>
    <col min="2" max="2" width="13.7109375" style="0" customWidth="1"/>
    <col min="3" max="3" width="16.28125" style="0" customWidth="1"/>
    <col min="4" max="4" width="15.8515625" style="0" customWidth="1"/>
    <col min="5" max="5" width="14.00390625" style="0" customWidth="1"/>
    <col min="6" max="6" width="15.7109375" style="0" customWidth="1"/>
    <col min="7" max="7" width="13.8515625" style="0" customWidth="1"/>
    <col min="8" max="8" width="16.140625" style="0" customWidth="1"/>
    <col min="9" max="9" width="11.8515625" style="0" customWidth="1"/>
    <col min="10" max="10" width="14.421875" style="0" customWidth="1"/>
    <col min="11" max="11" width="13.7109375" style="0" customWidth="1"/>
    <col min="12" max="12" width="13.8515625" style="0" customWidth="1"/>
    <col min="13" max="13" width="13.7109375" style="0" customWidth="1"/>
    <col min="14" max="14" width="8.8515625" style="0" customWidth="1"/>
    <col min="15" max="15" width="13.7109375" style="0" customWidth="1"/>
    <col min="16" max="16384" width="8.8515625" style="0" customWidth="1"/>
  </cols>
  <sheetData>
    <row r="2" spans="1:6" s="43" customFormat="1" ht="35.25" customHeight="1">
      <c r="A2" s="40" t="s">
        <v>33</v>
      </c>
      <c r="B2" s="41"/>
      <c r="C2" s="41"/>
      <c r="D2" s="41"/>
      <c r="E2" s="42"/>
      <c r="F2" s="42"/>
    </row>
    <row r="3" s="43" customFormat="1" ht="29.25" customHeight="1" thickBot="1"/>
    <row r="4" spans="1:4" s="43" customFormat="1" ht="66.75" customHeight="1" thickBot="1" thickTop="1">
      <c r="A4" s="44" t="s">
        <v>15</v>
      </c>
      <c r="B4" s="44" t="s">
        <v>31</v>
      </c>
      <c r="C4" s="44" t="s">
        <v>0</v>
      </c>
      <c r="D4" s="44" t="s">
        <v>24</v>
      </c>
    </row>
    <row r="5" spans="1:10" s="43" customFormat="1" ht="15.75" thickBot="1">
      <c r="A5" s="45" t="s">
        <v>1</v>
      </c>
      <c r="B5" s="46">
        <v>5800</v>
      </c>
      <c r="C5" s="47">
        <v>0.6</v>
      </c>
      <c r="D5" s="47">
        <v>0.6</v>
      </c>
      <c r="J5" s="48"/>
    </row>
    <row r="6" spans="1:10" s="43" customFormat="1" ht="15.75" thickBot="1">
      <c r="A6" s="45" t="s">
        <v>2</v>
      </c>
      <c r="B6" s="46">
        <v>5800</v>
      </c>
      <c r="C6" s="47">
        <v>0.2</v>
      </c>
      <c r="D6" s="47">
        <v>0.2</v>
      </c>
      <c r="J6" s="48"/>
    </row>
    <row r="7" spans="1:10" s="43" customFormat="1" ht="19.5" customHeight="1" thickBot="1">
      <c r="A7" s="45" t="s">
        <v>3</v>
      </c>
      <c r="B7" s="46">
        <v>5400</v>
      </c>
      <c r="C7" s="47">
        <v>1.05</v>
      </c>
      <c r="D7" s="47">
        <v>0</v>
      </c>
      <c r="J7" s="48"/>
    </row>
    <row r="8" spans="1:10" s="43" customFormat="1" ht="15.75" thickBot="1">
      <c r="A8" s="45" t="s">
        <v>4</v>
      </c>
      <c r="B8" s="46">
        <v>4200</v>
      </c>
      <c r="C8" s="47">
        <v>0.6</v>
      </c>
      <c r="D8" s="47">
        <v>0.6</v>
      </c>
      <c r="J8" s="48"/>
    </row>
    <row r="9" spans="1:10" s="43" customFormat="1" ht="15.75" thickBot="1">
      <c r="A9" s="45" t="s">
        <v>5</v>
      </c>
      <c r="B9" s="46">
        <v>6700</v>
      </c>
      <c r="C9" s="47">
        <v>0.6</v>
      </c>
      <c r="D9" s="47">
        <v>0.6</v>
      </c>
      <c r="J9" s="48"/>
    </row>
    <row r="10" spans="1:10" s="43" customFormat="1" ht="15.75" thickBot="1">
      <c r="A10" s="45" t="s">
        <v>6</v>
      </c>
      <c r="B10" s="46">
        <v>3700</v>
      </c>
      <c r="C10" s="47">
        <v>0.6</v>
      </c>
      <c r="D10" s="47">
        <v>0.6</v>
      </c>
      <c r="J10" s="48"/>
    </row>
    <row r="11" spans="1:10" s="43" customFormat="1" ht="15.75" thickBot="1">
      <c r="A11" s="45"/>
      <c r="B11" s="45"/>
      <c r="C11" s="47"/>
      <c r="D11" s="47"/>
      <c r="J11" s="48"/>
    </row>
    <row r="12" spans="1:10" s="43" customFormat="1" ht="15.75" thickBot="1">
      <c r="A12" s="45"/>
      <c r="B12" s="45"/>
      <c r="C12" s="47"/>
      <c r="D12" s="47"/>
      <c r="H12" s="49"/>
      <c r="J12" s="48"/>
    </row>
    <row r="13" spans="1:5" s="43" customFormat="1" ht="54.75" customHeight="1" thickBot="1">
      <c r="A13" s="50" t="s">
        <v>19</v>
      </c>
      <c r="B13" s="51"/>
      <c r="C13" s="51"/>
      <c r="D13" s="51"/>
      <c r="E13" s="51"/>
    </row>
    <row r="14" spans="1:12" ht="46.5" customHeight="1">
      <c r="A14" s="4" t="s">
        <v>26</v>
      </c>
      <c r="B14" s="5" t="s">
        <v>7</v>
      </c>
      <c r="C14" s="5" t="s">
        <v>10</v>
      </c>
      <c r="D14" s="5" t="s">
        <v>11</v>
      </c>
      <c r="E14" s="5" t="s">
        <v>8</v>
      </c>
      <c r="F14" s="5" t="s">
        <v>20</v>
      </c>
      <c r="G14" s="5" t="s">
        <v>17</v>
      </c>
      <c r="H14" s="5" t="s">
        <v>21</v>
      </c>
      <c r="I14" s="6" t="s">
        <v>22</v>
      </c>
      <c r="J14" s="6" t="s">
        <v>18</v>
      </c>
      <c r="K14" s="7" t="s">
        <v>12</v>
      </c>
      <c r="L14" s="7" t="s">
        <v>25</v>
      </c>
    </row>
    <row r="15" spans="1:12" ht="15" customHeight="1">
      <c r="A15" s="8" t="str">
        <f>A5</f>
        <v>CERN</v>
      </c>
      <c r="B15" s="35">
        <v>42</v>
      </c>
      <c r="C15" s="9">
        <f aca="true" t="shared" si="0" ref="C15:C22">B15*B5</f>
        <v>243600</v>
      </c>
      <c r="D15" s="10">
        <f>C15*C5</f>
        <v>146160</v>
      </c>
      <c r="E15" s="36">
        <v>80000</v>
      </c>
      <c r="F15" s="37">
        <v>200000</v>
      </c>
      <c r="G15" s="37">
        <v>50000</v>
      </c>
      <c r="H15" s="10">
        <f>(F15+G15)*D5</f>
        <v>150000</v>
      </c>
      <c r="I15" s="11">
        <f>C15+E15+F15+G15</f>
        <v>573600</v>
      </c>
      <c r="J15" s="11">
        <f>D15+H15</f>
        <v>296160</v>
      </c>
      <c r="K15" s="12">
        <f>SUM(I15:J15)</f>
        <v>869760</v>
      </c>
      <c r="L15" s="38">
        <v>280000</v>
      </c>
    </row>
    <row r="16" spans="1:12" ht="12.75">
      <c r="A16" s="8" t="str">
        <f aca="true" t="shared" si="1" ref="A16:A22">A6</f>
        <v>PSI</v>
      </c>
      <c r="B16" s="13">
        <v>48</v>
      </c>
      <c r="C16" s="9">
        <f t="shared" si="0"/>
        <v>278400</v>
      </c>
      <c r="D16" s="10">
        <f aca="true" t="shared" si="2" ref="D16:D22">C16*C6</f>
        <v>55680</v>
      </c>
      <c r="E16" s="14">
        <v>0</v>
      </c>
      <c r="F16" s="14">
        <v>100000</v>
      </c>
      <c r="G16" s="14">
        <v>20000</v>
      </c>
      <c r="H16" s="10">
        <f aca="true" t="shared" si="3" ref="H16:H22">(F16+G16)*D6</f>
        <v>24000</v>
      </c>
      <c r="I16" s="11">
        <f aca="true" t="shared" si="4" ref="I16:I22">C16+E16+F16+G16</f>
        <v>398400</v>
      </c>
      <c r="J16" s="11">
        <f aca="true" t="shared" si="5" ref="J16:J22">D16+H16</f>
        <v>79680</v>
      </c>
      <c r="K16" s="12">
        <f aca="true" t="shared" si="6" ref="K16:K22">SUM(I16:J16)</f>
        <v>478080</v>
      </c>
      <c r="L16" s="38">
        <v>170000</v>
      </c>
    </row>
    <row r="17" spans="1:12" ht="12.75">
      <c r="A17" s="8" t="str">
        <f t="shared" si="1"/>
        <v>STFC(RAL,DL,ASTEC)</v>
      </c>
      <c r="B17" s="13">
        <v>36</v>
      </c>
      <c r="C17" s="9">
        <f t="shared" si="0"/>
        <v>194400</v>
      </c>
      <c r="D17" s="10">
        <f t="shared" si="2"/>
        <v>204120</v>
      </c>
      <c r="E17" s="14">
        <v>0</v>
      </c>
      <c r="F17" s="14">
        <v>300000</v>
      </c>
      <c r="G17" s="14">
        <v>20000</v>
      </c>
      <c r="H17" s="10">
        <f t="shared" si="3"/>
        <v>0</v>
      </c>
      <c r="I17" s="11">
        <f t="shared" si="4"/>
        <v>514400</v>
      </c>
      <c r="J17" s="11">
        <f t="shared" si="5"/>
        <v>204120</v>
      </c>
      <c r="K17" s="12">
        <f t="shared" si="6"/>
        <v>718520</v>
      </c>
      <c r="L17" s="38">
        <v>240000</v>
      </c>
    </row>
    <row r="18" spans="1:12" ht="12.75">
      <c r="A18" s="8" t="str">
        <f t="shared" si="1"/>
        <v>UBONN</v>
      </c>
      <c r="B18" s="13">
        <v>36</v>
      </c>
      <c r="C18" s="9">
        <f t="shared" si="0"/>
        <v>151200</v>
      </c>
      <c r="D18" s="10">
        <f t="shared" si="2"/>
        <v>90720</v>
      </c>
      <c r="E18" s="14">
        <v>70000</v>
      </c>
      <c r="F18" s="14">
        <v>50000</v>
      </c>
      <c r="G18" s="14">
        <v>10000</v>
      </c>
      <c r="H18" s="10">
        <f t="shared" si="3"/>
        <v>36000</v>
      </c>
      <c r="I18" s="11">
        <f t="shared" si="4"/>
        <v>281200</v>
      </c>
      <c r="J18" s="11">
        <f t="shared" si="5"/>
        <v>126720</v>
      </c>
      <c r="K18" s="12">
        <f t="shared" si="6"/>
        <v>407920</v>
      </c>
      <c r="L18" s="38">
        <v>135000</v>
      </c>
    </row>
    <row r="19" spans="1:12" ht="12.75">
      <c r="A19" s="8" t="str">
        <f t="shared" si="1"/>
        <v>UNIGE</v>
      </c>
      <c r="B19" s="13">
        <v>12</v>
      </c>
      <c r="C19" s="9">
        <f t="shared" si="0"/>
        <v>80400</v>
      </c>
      <c r="D19" s="10">
        <f t="shared" si="2"/>
        <v>48240</v>
      </c>
      <c r="E19" s="14">
        <v>15000</v>
      </c>
      <c r="F19" s="14">
        <v>50000</v>
      </c>
      <c r="G19" s="14">
        <v>0</v>
      </c>
      <c r="H19" s="10">
        <f t="shared" si="3"/>
        <v>30000</v>
      </c>
      <c r="I19" s="11">
        <f t="shared" si="4"/>
        <v>145400</v>
      </c>
      <c r="J19" s="11">
        <f t="shared" si="5"/>
        <v>78240</v>
      </c>
      <c r="K19" s="12">
        <f t="shared" si="6"/>
        <v>223640</v>
      </c>
      <c r="L19" s="38">
        <v>75000</v>
      </c>
    </row>
    <row r="20" spans="1:12" ht="12.75">
      <c r="A20" s="8" t="str">
        <f t="shared" si="1"/>
        <v>USFD</v>
      </c>
      <c r="B20" s="13">
        <v>24</v>
      </c>
      <c r="C20" s="9">
        <f t="shared" si="0"/>
        <v>88800</v>
      </c>
      <c r="D20" s="10">
        <f t="shared" si="2"/>
        <v>53280</v>
      </c>
      <c r="E20" s="15">
        <v>0</v>
      </c>
      <c r="F20" s="15">
        <v>95000</v>
      </c>
      <c r="G20" s="14">
        <v>5000</v>
      </c>
      <c r="H20" s="10">
        <f t="shared" si="3"/>
        <v>60000</v>
      </c>
      <c r="I20" s="11">
        <f t="shared" si="4"/>
        <v>188800</v>
      </c>
      <c r="J20" s="11">
        <f t="shared" si="5"/>
        <v>113280</v>
      </c>
      <c r="K20" s="12">
        <f t="shared" si="6"/>
        <v>302080</v>
      </c>
      <c r="L20" s="38">
        <v>100000</v>
      </c>
    </row>
    <row r="21" spans="1:12" ht="12.75">
      <c r="A21" s="8">
        <f t="shared" si="1"/>
        <v>0</v>
      </c>
      <c r="B21" s="13"/>
      <c r="C21" s="9">
        <f t="shared" si="0"/>
        <v>0</v>
      </c>
      <c r="D21" s="10">
        <f t="shared" si="2"/>
        <v>0</v>
      </c>
      <c r="E21" s="14">
        <v>0</v>
      </c>
      <c r="F21" s="14"/>
      <c r="G21" s="14"/>
      <c r="H21" s="10">
        <f t="shared" si="3"/>
        <v>0</v>
      </c>
      <c r="I21" s="11">
        <f t="shared" si="4"/>
        <v>0</v>
      </c>
      <c r="J21" s="11">
        <f t="shared" si="5"/>
        <v>0</v>
      </c>
      <c r="K21" s="12">
        <f t="shared" si="6"/>
        <v>0</v>
      </c>
      <c r="L21" s="38">
        <f>K21/3</f>
        <v>0</v>
      </c>
    </row>
    <row r="22" spans="1:12" ht="13.5" thickBot="1">
      <c r="A22" s="8">
        <f t="shared" si="1"/>
        <v>0</v>
      </c>
      <c r="B22" s="13"/>
      <c r="C22" s="9">
        <f t="shared" si="0"/>
        <v>0</v>
      </c>
      <c r="D22" s="10">
        <f t="shared" si="2"/>
        <v>0</v>
      </c>
      <c r="E22" s="14">
        <v>0</v>
      </c>
      <c r="F22" s="14"/>
      <c r="G22" s="14">
        <v>0</v>
      </c>
      <c r="H22" s="10">
        <f t="shared" si="3"/>
        <v>0</v>
      </c>
      <c r="I22" s="11">
        <f t="shared" si="4"/>
        <v>0</v>
      </c>
      <c r="J22" s="11">
        <f t="shared" si="5"/>
        <v>0</v>
      </c>
      <c r="K22" s="12">
        <f t="shared" si="6"/>
        <v>0</v>
      </c>
      <c r="L22" s="38">
        <f>K22/3</f>
        <v>0</v>
      </c>
    </row>
    <row r="23" spans="1:12" ht="13.5" thickBot="1">
      <c r="A23" s="16" t="s">
        <v>9</v>
      </c>
      <c r="B23" s="17">
        <f aca="true" t="shared" si="7" ref="B23:L23">SUM(B15:B22)</f>
        <v>198</v>
      </c>
      <c r="C23" s="18">
        <f t="shared" si="7"/>
        <v>1036800</v>
      </c>
      <c r="D23" s="18">
        <f t="shared" si="7"/>
        <v>598200</v>
      </c>
      <c r="E23" s="19">
        <f t="shared" si="7"/>
        <v>165000</v>
      </c>
      <c r="F23" s="19">
        <f t="shared" si="7"/>
        <v>795000</v>
      </c>
      <c r="G23" s="29">
        <f t="shared" si="7"/>
        <v>105000</v>
      </c>
      <c r="H23" s="29">
        <f t="shared" si="7"/>
        <v>300000</v>
      </c>
      <c r="I23" s="30">
        <f t="shared" si="7"/>
        <v>2101800</v>
      </c>
      <c r="J23" s="20">
        <f t="shared" si="7"/>
        <v>898200</v>
      </c>
      <c r="K23" s="21">
        <f t="shared" si="7"/>
        <v>3000000</v>
      </c>
      <c r="L23" s="21">
        <f t="shared" si="7"/>
        <v>1000000</v>
      </c>
    </row>
    <row r="24" spans="1:12" ht="13.5" thickBot="1">
      <c r="A24" s="26" t="s">
        <v>14</v>
      </c>
      <c r="B24" s="31"/>
      <c r="C24" s="31"/>
      <c r="D24" s="31"/>
      <c r="E24" s="31"/>
      <c r="F24" s="31"/>
      <c r="G24" s="31"/>
      <c r="H24" s="31"/>
      <c r="I24" s="31"/>
      <c r="J24" s="32"/>
      <c r="K24" s="39">
        <v>3000000</v>
      </c>
      <c r="L24" s="39">
        <v>1000000</v>
      </c>
    </row>
    <row r="25" spans="1:12" ht="13.5" thickBot="1">
      <c r="A25" s="27" t="s">
        <v>13</v>
      </c>
      <c r="B25" s="33"/>
      <c r="C25" s="33"/>
      <c r="D25" s="33"/>
      <c r="E25" s="33"/>
      <c r="F25" s="33"/>
      <c r="G25" s="33"/>
      <c r="H25" s="33"/>
      <c r="I25" s="33"/>
      <c r="J25" s="34"/>
      <c r="K25" s="22" t="str">
        <f>IF(ABS(K24-K23)&lt;1000,"OK","NOT OK")</f>
        <v>OK</v>
      </c>
      <c r="L25" s="22" t="str">
        <f>IF(ABS(L24-L23)&lt;1000,"OK","NOT OK")</f>
        <v>OK</v>
      </c>
    </row>
    <row r="26" spans="1:15" ht="18.75" customHeight="1">
      <c r="A26" s="1" t="s">
        <v>23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2"/>
      <c r="N26" s="1"/>
      <c r="O26" s="1"/>
    </row>
    <row r="27" spans="1:15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2"/>
      <c r="N27" s="1"/>
      <c r="O27" s="1"/>
    </row>
    <row r="28" spans="1:15" ht="1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2"/>
      <c r="N28" s="1"/>
      <c r="O28" s="1"/>
    </row>
    <row r="29" spans="1:15" ht="12.75">
      <c r="A29" s="23" t="s">
        <v>27</v>
      </c>
      <c r="B29" s="24"/>
      <c r="C29" s="24"/>
      <c r="D29" s="24"/>
      <c r="E29" s="24"/>
      <c r="F29" s="24"/>
      <c r="G29" s="25"/>
      <c r="H29" s="25"/>
      <c r="I29" s="1"/>
      <c r="J29" s="1"/>
      <c r="K29" s="1"/>
      <c r="L29" s="1"/>
      <c r="M29" s="2"/>
      <c r="N29" s="1"/>
      <c r="O29" s="1"/>
    </row>
    <row r="30" spans="1:15" ht="12.75">
      <c r="A30" s="23" t="s">
        <v>32</v>
      </c>
      <c r="B30" s="24"/>
      <c r="C30" s="24"/>
      <c r="D30" s="24"/>
      <c r="E30" s="24"/>
      <c r="F30" s="24"/>
      <c r="G30" s="24"/>
      <c r="H30" s="25"/>
      <c r="I30" s="3"/>
      <c r="J30" s="1"/>
      <c r="K30" s="1"/>
      <c r="L30" s="1"/>
      <c r="M30" s="1"/>
      <c r="N30" s="1"/>
      <c r="O30" s="1"/>
    </row>
    <row r="31" spans="1:15" ht="12.75">
      <c r="A31" s="23" t="s">
        <v>28</v>
      </c>
      <c r="B31" s="24"/>
      <c r="C31" s="24"/>
      <c r="D31" s="24"/>
      <c r="E31" s="24"/>
      <c r="F31" s="24"/>
      <c r="G31" s="24"/>
      <c r="H31" s="25"/>
      <c r="I31" s="3"/>
      <c r="J31" s="1"/>
      <c r="K31" s="1"/>
      <c r="L31" s="1"/>
      <c r="M31" s="1"/>
      <c r="N31" s="1"/>
      <c r="O31" s="1"/>
    </row>
    <row r="32" spans="1:15" ht="12.75">
      <c r="A32" s="23" t="s">
        <v>29</v>
      </c>
      <c r="B32" s="24"/>
      <c r="C32" s="24"/>
      <c r="D32" s="24"/>
      <c r="E32" s="24"/>
      <c r="F32" s="24"/>
      <c r="G32" s="24"/>
      <c r="H32" s="25"/>
      <c r="I32" s="3"/>
      <c r="J32" s="1"/>
      <c r="K32" s="1"/>
      <c r="L32" s="1"/>
      <c r="M32" s="1"/>
      <c r="N32" s="1"/>
      <c r="O32" s="1"/>
    </row>
    <row r="33" spans="1:8" ht="12.75">
      <c r="A33" s="28" t="s">
        <v>30</v>
      </c>
      <c r="B33" s="28"/>
      <c r="C33" s="28"/>
      <c r="D33" s="28"/>
      <c r="E33" s="28"/>
      <c r="F33" s="28"/>
      <c r="G33" s="28"/>
      <c r="H33" s="25"/>
    </row>
    <row r="38" ht="12">
      <c r="B38" t="s">
        <v>16</v>
      </c>
    </row>
  </sheetData>
  <sheetProtection sheet="1" objects="1" scenarios="1"/>
  <mergeCells count="9">
    <mergeCell ref="A2:D2"/>
    <mergeCell ref="A13:E13"/>
    <mergeCell ref="A29:H29"/>
    <mergeCell ref="A30:H30"/>
    <mergeCell ref="A32:H32"/>
    <mergeCell ref="A24:J24"/>
    <mergeCell ref="A25:J25"/>
    <mergeCell ref="A33:H33"/>
    <mergeCell ref="A31:H31"/>
  </mergeCells>
  <printOptions/>
  <pageMargins left="0.75" right="0.75" top="1" bottom="1" header="0.5" footer="0.5"/>
  <pageSetup fitToHeight="1" fitToWidth="1" horizontalDpi="525" verticalDpi="525" orientation="landscape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guignard</dc:creator>
  <cp:keywords/>
  <dc:description/>
  <cp:lastModifiedBy>Office 2004 Test Drive User</cp:lastModifiedBy>
  <cp:lastPrinted>2007-12-20T13:16:38Z</cp:lastPrinted>
  <dcterms:created xsi:type="dcterms:W3CDTF">2007-11-27T13:03:05Z</dcterms:created>
  <dcterms:modified xsi:type="dcterms:W3CDTF">2007-11-29T14:46:07Z</dcterms:modified>
  <cp:category/>
  <cp:version/>
  <cp:contentType/>
  <cp:contentStatus/>
</cp:coreProperties>
</file>